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<sst xmlns="http://schemas.openxmlformats.org/spreadsheetml/2006/main" count="695" uniqueCount="361">
  <si>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</si>
  <si>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</si>
  <si>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</si>
  <si>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</si>
  <si>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</si>
  <si>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</si>
  <si>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</si>
  <si>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</si>
  <si>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</si>
  <si>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</si>
  <si>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</si>
  <si>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</si>
  <si>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</si>
  <si>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</si>
  <si>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</si>
  <si>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</si>
  <si>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</si>
  <si>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</si>
  <si>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</si>
  <si>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</si>
  <si>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</si>
  <si>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</si>
  <si>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</si>
  <si>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</si>
  <si>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</si>
  <si>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</si>
  <si>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</si>
  <si>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</si>
  <si>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</si>
  <si>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</si>
  <si>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</si>
  <si>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</si>
  <si>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</si>
  <si>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</si>
  <si>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</si>
  <si>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</si>
  <si>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</si>
  <si>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</si>
  <si>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</si>
  <si>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</si>
  <si>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</si>
  <si>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</si>
  <si>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</si>
  <si>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</si>
  <si>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</si>
  <si>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</si>
  <si>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</si>
  <si>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</si>
  <si>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</si>
  <si>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</si>
  <si>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</si>
  <si>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</si>
  <si>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</si>
  <si>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</si>
  <si>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</si>
  <si>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</si>
  <si>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</si>
  <si>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</si>
  <si>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</si>
  <si>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</si>
  <si>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</si>
  <si>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</si>
  <si>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</si>
  <si>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</si>
  <si>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</si>
  <si>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</si>
  <si>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</si>
  <si>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</si>
  <si>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</si>
  <si>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</si>
  <si>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</si>
  <si>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</si>
  <si>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</si>
  <si>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</si>
  <si>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</si>
  <si>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</si>
  <si>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</si>
  <si>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</si>
  <si>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</si>
  <si>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</si>
  <si>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</si>
  <si>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</si>
  <si>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</si>
  <si>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</si>
  <si>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</si>
  <si>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</si>
  <si>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</si>
  <si>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</si>
  <si>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</si>
  <si>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</si>
  <si>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</si>
  <si>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</si>
  <si>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</si>
  <si>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</si>
  <si>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</si>
  <si>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</si>
  <si>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</si>
  <si>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</si>
  <si>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</si>
  <si>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</si>
  <si>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</si>
  <si>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</si>
  <si>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</si>
  <si>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</si>
  <si>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</si>
  <si>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</si>
  <si>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</si>
  <si>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</si>
  <si>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</si>
  <si>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</si>
  <si>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</si>
  <si>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</si>
  <si>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</si>
  <si>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</si>
  <si>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</si>
  <si>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</si>
  <si>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</si>
  <si>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</si>
  <si>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</si>
  <si>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</si>
  <si>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</si>
  <si>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</si>
  <si>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</si>
  <si>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</si>
  <si>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</si>
  <si>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</si>
  <si>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</si>
  <si>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</si>
  <si>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</si>
  <si>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</si>
  <si>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</si>
  <si>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</si>
  <si>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</si>
  <si>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</si>
  <si>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</si>
  <si>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</si>
  <si>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</si>
  <si>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</si>
  <si>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</si>
  <si>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</si>
  <si>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</si>
  <si>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</si>
  <si>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</si>
  <si>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</si>
  <si>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</si>
  <si>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</si>
  <si>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</si>
  <si>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</si>
  <si>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</si>
  <si>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</si>
  <si>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</si>
  <si>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</si>
  <si>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</si>
  <si>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</si>
  <si>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</si>
  <si>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</si>
  <si>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</si>
  <si>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</si>
  <si>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</si>
  <si>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</si>
  <si>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</si>
  <si>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</si>
  <si>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</si>
  <si>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</si>
  <si>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</si>
  <si>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</si>
  <si>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</si>
  <si>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</si>
  <si>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</si>
  <si>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</si>
  <si>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</si>
  <si>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</si>
  <si>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</si>
  <si>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</si>
  <si>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</si>
  <si>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</si>
  <si>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</si>
  <si>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</si>
  <si>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</si>
  <si>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</si>
  <si>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</si>
  <si>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</si>
  <si>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</si>
  <si>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</si>
  <si>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</si>
  <si>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</si>
  <si>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</si>
  <si>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</si>
  <si>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</si>
  <si>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</si>
  <si>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</si>
  <si>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</si>
  <si>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</si>
  <si>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</si>
  <si>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</si>
  <si>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</si>
  <si>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</si>
  <si>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</si>
  <si>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</si>
  <si>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</si>
  <si>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</si>
  <si>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</si>
  <si>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</si>
  <si>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</si>
  <si>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</si>
  <si>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</si>
  <si>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</si>
  <si>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</si>
  <si>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</si>
  <si>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</si>
  <si>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</si>
  <si>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</si>
  <si>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</si>
  <si>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</si>
  <si>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</si>
  <si>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</si>
  <si>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</si>
  <si>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</si>
  <si>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</si>
  <si>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</si>
  <si>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</si>
  <si>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</si>
  <si>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</si>
  <si>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</si>
  <si>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</si>
  <si>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</si>
  <si>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</si>
  <si>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</si>
  <si>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</si>
  <si>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</si>
  <si>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</si>
  <si>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</si>
  <si>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</si>
  <si>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</si>
  <si>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</si>
  <si>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</si>
  <si>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</si>
  <si>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</si>
  <si>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</si>
  <si>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</si>
  <si>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</si>
  <si>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</si>
  <si>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</si>
  <si>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</si>
  <si>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</si>
  <si>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</si>
  <si>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</si>
  <si>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</si>
  <si>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</si>
  <si>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</si>
  <si>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</si>
  <si>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</si>
  <si>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</si>
  <si>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</si>
  <si>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</si>
  <si>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</si>
  <si>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</si>
  <si>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</si>
  <si>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</si>
  <si>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</si>
  <si>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</si>
  <si>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</si>
  <si>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</si>
  <si>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</si>
  <si>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</si>
  <si>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</si>
  <si>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</si>
  <si>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</si>
  <si>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</si>
  <si>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</si>
  <si>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</si>
  <si>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</si>
  <si>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</si>
  <si>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</si>
  <si>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</si>
  <si>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</si>
  <si>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</si>
  <si>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</si>
  <si>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</si>
  <si>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</si>
  <si>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</si>
  <si>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</si>
  <si>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</si>
  <si>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</si>
  <si>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</si>
  <si>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</si>
  <si>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</si>
  <si>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</si>
  <si>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</si>
  <si>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</si>
  <si>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</si>
  <si>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</si>
  <si>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</si>
  <si>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</si>
  <si>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</si>
  <si>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</si>
  <si>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</si>
  <si>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</si>
  <si>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</si>
  <si>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</si>
  <si>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</si>
  <si>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</si>
  <si>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</si>
  <si>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</si>
  <si>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</si>
  <si>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</si>
  <si>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</si>
  <si>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</si>
  <si>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</si>
  <si>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</si>
  <si>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</si>
  <si>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</si>
  <si>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</si>
  <si>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</si>
  <si>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</si>
  <si>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</si>
  <si>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</si>
  <si>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</si>
  <si>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</si>
  <si>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</si>
  <si>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</si>
  <si>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</si>
  <si>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</si>
  <si>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</si>
  <si>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</si>
  <si>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</si>
  <si>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</si>
  <si>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</si>
  <si>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</si>
  <si>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</si>
  <si>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</si>
  <si>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</si>
  <si>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</si>
  <si>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</si>
  <si>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</si>
  <si>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</si>
  <si>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</si>
  <si>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</si>
  <si>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</si>
  <si>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</si>
  <si>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</si>
  <si>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</si>
  <si>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</si>
  <si>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</si>
  <si>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</si>
  <si>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</si>
  <si>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</si>
  <si>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</si>
  <si>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</si>
  <si>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</si>
  <si>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</si>
  <si>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</si>
  <si>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</si>
  <si>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</si>
  <si>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</si>
  <si>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</si>
  <si>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</si>
  <si>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</si>
  <si>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r>
      <t>"</t>
    </r>
    <r>
      <rPr>
        <u val="single"/>
        <sz val="20"/>
        <rFont val="Arial Cyr"/>
        <family val="0"/>
      </rPr>
      <t xml:space="preserve">      21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</si>
  <si>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>75/50</t>
  </si>
  <si>
    <t xml:space="preserve">     на  "24" травня  2021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</si>
</sst>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4.emf" /><Relationship Id="rId3" Type="http://schemas.openxmlformats.org/officeDocument/2006/relationships/image" Target="../media/image20.emf" /><Relationship Id="rId4" Type="http://schemas.openxmlformats.org/officeDocument/2006/relationships/image" Target="../media/image23.emf" /><Relationship Id="rId5" Type="http://schemas.openxmlformats.org/officeDocument/2006/relationships/image" Target="../media/image26.emf" /><Relationship Id="rId6" Type="http://schemas.openxmlformats.org/officeDocument/2006/relationships/image" Target="../media/image25.emf" /><Relationship Id="rId7" Type="http://schemas.openxmlformats.org/officeDocument/2006/relationships/image" Target="../media/image22.emf" /><Relationship Id="rId8" Type="http://schemas.openxmlformats.org/officeDocument/2006/relationships/image" Target="../media/image27.emf" /><Relationship Id="rId9" Type="http://schemas.openxmlformats.org/officeDocument/2006/relationships/image" Target="../media/image32.emf" /><Relationship Id="rId10" Type="http://schemas.openxmlformats.org/officeDocument/2006/relationships/image" Target="../media/image39.emf" /><Relationship Id="rId11" Type="http://schemas.openxmlformats.org/officeDocument/2006/relationships/image" Target="../media/image19.emf" /><Relationship Id="rId12" Type="http://schemas.openxmlformats.org/officeDocument/2006/relationships/image" Target="../media/image30.emf" /><Relationship Id="rId13" Type="http://schemas.openxmlformats.org/officeDocument/2006/relationships/image" Target="../media/image29.emf" /><Relationship Id="rId14" Type="http://schemas.openxmlformats.org/officeDocument/2006/relationships/image" Target="../media/image31.emf" /><Relationship Id="rId15" Type="http://schemas.openxmlformats.org/officeDocument/2006/relationships/image" Target="../media/image33.emf" /><Relationship Id="rId16" Type="http://schemas.openxmlformats.org/officeDocument/2006/relationships/image" Target="../media/image34.emf" /><Relationship Id="rId17" Type="http://schemas.openxmlformats.org/officeDocument/2006/relationships/image" Target="../media/image28.emf" /><Relationship Id="rId18" Type="http://schemas.openxmlformats.org/officeDocument/2006/relationships/image" Target="../media/image35.emf" /><Relationship Id="rId19" Type="http://schemas.openxmlformats.org/officeDocument/2006/relationships/image" Target="../media/image18.emf" /><Relationship Id="rId20" Type="http://schemas.openxmlformats.org/officeDocument/2006/relationships/image" Target="../media/image36.emf" /><Relationship Id="rId21" Type="http://schemas.openxmlformats.org/officeDocument/2006/relationships/image" Target="../media/image38.emf" /><Relationship Id="rId22" Type="http://schemas.openxmlformats.org/officeDocument/2006/relationships/image" Target="../media/image1.emf" /><Relationship Id="rId23" Type="http://schemas.openxmlformats.org/officeDocument/2006/relationships/image" Target="../media/image37.emf" /><Relationship Id="rId24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V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16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360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358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84.92996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126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98</v>
      </c>
      <c r="M21" s="67" t="s">
        <v>105</v>
      </c>
      <c r="N21" s="84"/>
      <c r="O21" s="70" t="s">
        <v>66</v>
      </c>
      <c r="P21" s="67" t="s">
        <v>311</v>
      </c>
      <c r="Q21" s="70" t="s">
        <v>146</v>
      </c>
      <c r="R21" s="67" t="s">
        <v>84</v>
      </c>
      <c r="S21" s="67" t="s">
        <v>10</v>
      </c>
      <c r="T21" s="67" t="s">
        <v>107</v>
      </c>
      <c r="U21" s="67"/>
      <c r="V21" s="67"/>
      <c r="W21" s="67" t="s">
        <v>239</v>
      </c>
      <c r="X21" s="67" t="s">
        <v>356</v>
      </c>
      <c r="Y21" s="84"/>
      <c r="Z21" s="70" t="s">
        <v>83</v>
      </c>
      <c r="AA21" s="67" t="s">
        <v>240</v>
      </c>
      <c r="AB21" s="67" t="s">
        <v>166</v>
      </c>
      <c r="AC21" s="67" t="s">
        <v>79</v>
      </c>
      <c r="AD21" s="67" t="s">
        <v>10</v>
      </c>
      <c r="AE21" s="67" t="s">
        <v>97</v>
      </c>
      <c r="AF21" s="67" t="s">
        <v>109</v>
      </c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16</v>
      </c>
      <c r="H23" s="20">
        <f>G23</f>
        <v>16</v>
      </c>
      <c r="I23" s="20">
        <f>G23</f>
        <v>16</v>
      </c>
      <c r="J23" s="20">
        <f>G23</f>
        <v>16</v>
      </c>
      <c r="K23" s="20">
        <f>G23</f>
        <v>16</v>
      </c>
      <c r="L23" s="20">
        <f>G23</f>
        <v>16</v>
      </c>
      <c r="M23" s="20">
        <f>G23</f>
        <v>16</v>
      </c>
      <c r="N23" s="86">
        <f>G23</f>
        <v>16</v>
      </c>
      <c r="O23" s="21">
        <v>16</v>
      </c>
      <c r="P23" s="20">
        <f aca="true" t="shared" si="0" ref="P23:V23">O23</f>
        <v>16</v>
      </c>
      <c r="Q23" s="21">
        <f t="shared" si="0"/>
        <v>16</v>
      </c>
      <c r="R23" s="20">
        <f t="shared" si="0"/>
        <v>16</v>
      </c>
      <c r="S23" s="20">
        <f t="shared" si="0"/>
        <v>16</v>
      </c>
      <c r="T23" s="20">
        <f t="shared" si="0"/>
        <v>16</v>
      </c>
      <c r="U23" s="20">
        <f t="shared" si="0"/>
        <v>16</v>
      </c>
      <c r="V23" s="20">
        <f t="shared" si="0"/>
        <v>16</v>
      </c>
      <c r="W23" s="20">
        <f>G23</f>
        <v>16</v>
      </c>
      <c r="X23" s="20">
        <f>W23</f>
        <v>16</v>
      </c>
      <c r="Y23" s="86">
        <f>X23</f>
        <v>16</v>
      </c>
      <c r="Z23" s="21">
        <v>16</v>
      </c>
      <c r="AA23" s="20">
        <f>Z23</f>
        <v>16</v>
      </c>
      <c r="AB23" s="20">
        <f aca="true" t="shared" si="1" ref="AB23:AG23">AA23</f>
        <v>16</v>
      </c>
      <c r="AC23" s="20">
        <f t="shared" si="1"/>
        <v>16</v>
      </c>
      <c r="AD23" s="20">
        <f t="shared" si="1"/>
        <v>16</v>
      </c>
      <c r="AE23" s="20">
        <f t="shared" si="1"/>
        <v>16</v>
      </c>
      <c r="AF23" s="20">
        <f t="shared" si="1"/>
        <v>16</v>
      </c>
      <c r="AG23" s="86">
        <f t="shared" si="1"/>
        <v>16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 t="s">
        <v>359</v>
      </c>
      <c r="R24" s="41">
        <f>IF(обед4="хліб житній",DU2,(IF(обед4="хліб пшеничний",DT2,(VLOOKUP(обед4,таб,67,FALSE)))))</f>
        <v>100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130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0.13</v>
      </c>
      <c r="AJ27" s="162"/>
      <c r="AK27" s="154">
        <f>SUM(G28:AG28)</f>
        <v>2.08</v>
      </c>
      <c r="AL27" s="154"/>
      <c r="AM27" s="213">
        <f>IF(AK27=0,0,AS117)</f>
        <v>117.5</v>
      </c>
      <c r="AN27" s="155">
        <f>AK27*AM27</f>
        <v>244.4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2.08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0.04</v>
      </c>
      <c r="AJ33" s="162"/>
      <c r="AK33" s="154">
        <f>SUM(G34:AG34)</f>
        <v>0.64</v>
      </c>
      <c r="AL33" s="154"/>
      <c r="AM33" s="213">
        <f>IF(AK33=0,0,AV117)</f>
        <v>98.2</v>
      </c>
      <c r="AN33" s="155">
        <f>AK33*AM33</f>
        <v>62.848000000000006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  <v>0.64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v>126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0.126</v>
      </c>
      <c r="AJ37" s="162"/>
      <c r="AK37" s="154">
        <f>SUM(G38:AG38)</f>
        <v>2.016</v>
      </c>
      <c r="AL37" s="154"/>
      <c r="AM37" s="213">
        <f>IF(AK37=0,0,AX117)</f>
        <v>57.16</v>
      </c>
      <c r="AN37" s="155">
        <f>AK37*AM37</f>
        <v>115.23455999999999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2.016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9</v>
      </c>
      <c r="P41" s="28">
        <f>VLOOKUP(обед2,таб,10,FALSE)</f>
        <v>5</v>
      </c>
      <c r="Q41" s="29">
        <f>VLOOKUP(обед3,таб,10,FALSE)</f>
        <v>0</v>
      </c>
      <c r="R41" s="28">
        <f>VLOOKUP(обед4,таб,10,FALSE)</f>
        <v>5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0.04499999999999999</v>
      </c>
      <c r="AJ41" s="162"/>
      <c r="AK41" s="154">
        <f>SUM(G42:AG42)</f>
        <v>0.7199999999999999</v>
      </c>
      <c r="AL41" s="154"/>
      <c r="AM41" s="213">
        <f>IF(AK41=0,0,AZ117)</f>
        <v>181.81</v>
      </c>
      <c r="AN41" s="155">
        <f>AK41*AM41</f>
        <v>130.90319999999997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0.08</v>
      </c>
      <c r="H42" s="47">
        <f t="shared" si="26"/>
      </c>
      <c r="I42" s="46">
        <f t="shared" si="26"/>
        <v>0.24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0.144</v>
      </c>
      <c r="P42" s="46">
        <f t="shared" si="27"/>
        <v>0.08</v>
      </c>
      <c r="Q42" s="47">
        <f t="shared" si="27"/>
      </c>
      <c r="R42" s="46">
        <f t="shared" si="27"/>
        <v>0.08</v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0.096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5</v>
      </c>
      <c r="P47" s="28">
        <f>VLOOKUP(обед2,таб,13,FALSE)</f>
        <v>0</v>
      </c>
      <c r="Q47" s="29">
        <v>3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v>2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0.015000000000000001</v>
      </c>
      <c r="AJ47" s="162"/>
      <c r="AK47" s="154">
        <f>SUM(G48:AG48)</f>
        <v>0.24000000000000002</v>
      </c>
      <c r="AL47" s="154"/>
      <c r="AM47" s="213">
        <f>IF(AK47=0,0,BC117)</f>
        <v>44</v>
      </c>
      <c r="AN47" s="155">
        <f>AK47*AM47</f>
        <v>10.56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0.08</v>
      </c>
      <c r="P48" s="46">
        <f t="shared" si="36"/>
      </c>
      <c r="Q48" s="47">
        <f t="shared" si="36"/>
        <v>0.048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0.016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0.032</v>
      </c>
      <c r="AA48" s="47">
        <f t="shared" si="37"/>
        <v>0.064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/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0.16499999999999998</v>
      </c>
      <c r="AJ49" s="162"/>
      <c r="AK49" s="154">
        <f>SUM(G50:AG50)</f>
        <v>2.6399999999999997</v>
      </c>
      <c r="AL49" s="154"/>
      <c r="AM49" s="213">
        <f>IF(AK49=0,0,BD117)</f>
        <v>18.8</v>
      </c>
      <c r="AN49" s="155">
        <f>AK49*AM49</f>
        <v>49.632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2.256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  <v>0.384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0.32</v>
      </c>
      <c r="AL55" s="154"/>
      <c r="AM55" s="213">
        <f>IF(AK55=0,0,BG117)</f>
        <v>63.86</v>
      </c>
      <c r="AN55" s="155">
        <f>AK55*AM55</f>
        <v>20.435200000000002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0.32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</v>
      </c>
      <c r="AJ59" s="162"/>
      <c r="AK59" s="154">
        <f>SUM(G60:AG60)</f>
        <v>0.24</v>
      </c>
      <c r="AL59" s="154"/>
      <c r="AM59" s="213">
        <f>IF(AK59=0,0,BI117)</f>
        <v>140.8</v>
      </c>
      <c r="AN59" s="155">
        <f>AK59*AM59</f>
        <v>33.792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0.24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</v>
      </c>
      <c r="AJ61" s="162"/>
      <c r="AK61" s="160">
        <f>SUM(G62:AG62)</f>
        <v>16</v>
      </c>
      <c r="AL61" s="160"/>
      <c r="AM61" s="213">
        <f>IF(AK61=0,0,BJ117)</f>
        <v>2.7</v>
      </c>
      <c r="AN61" s="155">
        <f>AK61*AM61</f>
        <v>43.2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  <v>16</v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0.208</v>
      </c>
      <c r="AJ63" s="162"/>
      <c r="AK63" s="154">
        <f>SUM(G64:AG64)</f>
        <v>3.328</v>
      </c>
      <c r="AL63" s="154"/>
      <c r="AM63" s="213">
        <f>IF(AK63=0,0,BK117)</f>
        <v>33.02</v>
      </c>
      <c r="AN63" s="155">
        <f>AK63*AM63</f>
        <v>109.89056000000001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3.328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2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58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0.065</v>
      </c>
      <c r="AJ65" s="162"/>
      <c r="AK65" s="154">
        <f>SUM(G66:AG66)</f>
        <v>1.04</v>
      </c>
      <c r="AL65" s="154"/>
      <c r="AM65" s="213">
        <f>IF(AK65=0,0,BL117)</f>
        <v>11.4</v>
      </c>
      <c r="AN65" s="155">
        <f>AK65*AM65</f>
        <v>11.856000000000002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0.032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0.928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0.08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95">
        <f>VLOOKUP(ужин8,таб,23,FALSE)</f>
        <v>0</v>
      </c>
      <c r="AH67" s="152">
        <v>613016</v>
      </c>
      <c r="AI67" s="161">
        <f>AK67/сред</f>
        <v>0.008</v>
      </c>
      <c r="AJ67" s="162"/>
      <c r="AK67" s="154">
        <f>SUM(G68:AG68)</f>
        <v>0.128</v>
      </c>
      <c r="AL67" s="154"/>
      <c r="AM67" s="213">
        <f>IF(AK67=0,0,BM117)</f>
        <v>75</v>
      </c>
      <c r="AN67" s="155">
        <f>AK67*AM67</f>
        <v>9.6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0.128</v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/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40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6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0.046</v>
      </c>
      <c r="AJ73" s="162"/>
      <c r="AK73" s="154">
        <f>SUM(G74:AG74)</f>
        <v>0.736</v>
      </c>
      <c r="AL73" s="154"/>
      <c r="AM73" s="213">
        <f>IF(AK73=0,0,BP117)</f>
        <v>11.25</v>
      </c>
      <c r="AN73" s="155">
        <f>AK73*AM73</f>
        <v>8.28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  <v>0.64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  <v>0.096</v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16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24</v>
      </c>
      <c r="AG97" s="94">
        <f>VLOOKUP(ужин8,таб,33,FALSE)</f>
        <v>0</v>
      </c>
      <c r="AH97" s="152">
        <v>614002</v>
      </c>
      <c r="AI97" s="161">
        <f>AK97/сред</f>
        <v>0.060000000000000005</v>
      </c>
      <c r="AJ97" s="162"/>
      <c r="AK97" s="154">
        <f>SUM(G98:AG98)</f>
        <v>0.9600000000000001</v>
      </c>
      <c r="AL97" s="154"/>
      <c r="AM97" s="213">
        <f>IF(AK97=0,0,BW117)</f>
        <v>21</v>
      </c>
      <c r="AN97" s="155">
        <f>AK97*AM97</f>
        <v>20.16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0.08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0.24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0.256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0.384</v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0.03</v>
      </c>
      <c r="AJ103" s="162"/>
      <c r="AK103" s="154">
        <f>SUM(G104:AG104)</f>
        <v>0.48</v>
      </c>
      <c r="AL103" s="154"/>
      <c r="AM103" s="213">
        <f>IF(AK103=0,0,BZ117)</f>
        <v>62.7</v>
      </c>
      <c r="AN103" s="155">
        <f>AK103*AM103</f>
        <v>30.096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0.48</v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94">
        <f>VLOOKUP(ужин8,таб,38,FALSE)</f>
        <v>0</v>
      </c>
      <c r="AH107" s="152">
        <v>615027</v>
      </c>
      <c r="AI107" s="161">
        <f>AK107/сред</f>
        <v>0.012</v>
      </c>
      <c r="AJ107" s="162"/>
      <c r="AK107" s="154">
        <f>SUM(G108:AG108)</f>
        <v>0.192</v>
      </c>
      <c r="AL107" s="154"/>
      <c r="AM107" s="213">
        <f>IF(AK107=0,0,CB117)</f>
        <v>62</v>
      </c>
      <c r="AN107" s="155">
        <f>AK107*AM107</f>
        <v>11.904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0.192</v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</v>
      </c>
      <c r="AJ111" s="162"/>
      <c r="AK111" s="154">
        <f>SUM(G112:AG112)</f>
        <v>2.88</v>
      </c>
      <c r="AL111" s="154"/>
      <c r="AM111" s="213">
        <f>IF(AK111=0,0,CD117)</f>
        <v>21.7</v>
      </c>
      <c r="AN111" s="155">
        <f>AK111*AM111</f>
        <v>62.495999999999995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2.88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4.8</v>
      </c>
      <c r="AL115" s="154"/>
      <c r="AM115" s="213">
        <f>IF(AK115=0,0,CF117)</f>
        <v>16.8</v>
      </c>
      <c r="AN115" s="155">
        <f>AK115*AM115</f>
        <v>80.64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4.8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v>60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0.42</v>
      </c>
      <c r="AJ125" s="162"/>
      <c r="AK125" s="154">
        <f>SUM(G126:AG126)</f>
        <v>6.72</v>
      </c>
      <c r="AL125" s="154"/>
      <c r="AM125" s="213">
        <f>IF(AK125=0,0,CG117)</f>
        <v>13.1</v>
      </c>
      <c r="AN125" s="155">
        <f>AK125*AM125</f>
        <v>88.032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0.96</v>
      </c>
      <c r="P126" s="45">
        <f t="shared" si="150"/>
        <v>2.88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2.88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v>50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0.05</v>
      </c>
      <c r="AJ127" s="162"/>
      <c r="AK127" s="154">
        <f>SUM(G128:AG128)</f>
        <v>0.8</v>
      </c>
      <c r="AL127" s="154"/>
      <c r="AM127" s="213">
        <f>IF(AK127=0,0,CH117)</f>
        <v>4.25</v>
      </c>
      <c r="AN127" s="155">
        <f>AK127*AM127</f>
        <v>3.4000000000000004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v>25</v>
      </c>
      <c r="P129" s="38">
        <f>VLOOKUP(обед2,таб,45,FALSE)</f>
        <v>0</v>
      </c>
      <c r="Q129" s="37">
        <v>22</v>
      </c>
      <c r="R129" s="38">
        <v>32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0.10400000000000001</v>
      </c>
      <c r="AJ129" s="162"/>
      <c r="AK129" s="154">
        <f>SUM(G130:AG130)</f>
        <v>1.6640000000000001</v>
      </c>
      <c r="AL129" s="154"/>
      <c r="AM129" s="213">
        <f>IF(AK129=0,0,CI117)</f>
        <v>5.9</v>
      </c>
      <c r="AN129" s="155">
        <f>AK129*AM129</f>
        <v>9.817600000000002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0.4</v>
      </c>
      <c r="P130" s="45">
        <f t="shared" si="156"/>
      </c>
      <c r="Q130" s="49">
        <f t="shared" si="156"/>
        <v>0.352</v>
      </c>
      <c r="R130" s="45">
        <f t="shared" si="156"/>
        <v>0.512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  <v>0.4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v>40</v>
      </c>
      <c r="P131" s="35">
        <f>VLOOKUP(обед2,таб,46,FALSE)</f>
        <v>0</v>
      </c>
      <c r="Q131" s="34">
        <v>20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v>25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0.08499999999999999</v>
      </c>
      <c r="AJ131" s="162"/>
      <c r="AK131" s="154">
        <f>SUM(G132:AG132)</f>
        <v>1.3599999999999999</v>
      </c>
      <c r="AL131" s="154"/>
      <c r="AM131" s="213">
        <f>IF(AK131=0,0,CJ117)</f>
        <v>7.8</v>
      </c>
      <c r="AN131" s="155">
        <f>AK131*AM131</f>
        <v>10.607999999999999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0.64</v>
      </c>
      <c r="P132" s="46">
        <f t="shared" si="159"/>
      </c>
      <c r="Q132" s="47">
        <f t="shared" si="159"/>
        <v>0.32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  <v>0.4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</v>
      </c>
      <c r="AJ135" s="162"/>
      <c r="AK135" s="154">
        <f>SUM(G136:AG136)</f>
        <v>0</v>
      </c>
      <c r="AL135" s="154"/>
      <c r="AM135" s="21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107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0.107</v>
      </c>
      <c r="AJ137" s="162"/>
      <c r="AK137" s="154">
        <f>SUM(G138:AG138)</f>
        <v>1.712</v>
      </c>
      <c r="AL137" s="154"/>
      <c r="AM137" s="213">
        <f>IF(AK137=0,0,CO117)</f>
        <v>6.8</v>
      </c>
      <c r="AN137" s="155">
        <f>AK137*AM137</f>
        <v>11.641599999999999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1.712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v>1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1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0.004</v>
      </c>
      <c r="AJ141" s="162"/>
      <c r="AK141" s="154">
        <f>SUM(G142:AG142)</f>
        <v>0.064</v>
      </c>
      <c r="AL141" s="154"/>
      <c r="AM141" s="213">
        <f>IF(AK141=0,0,CM117)</f>
        <v>52.8</v>
      </c>
      <c r="AN141" s="155">
        <f>AK141*AM141</f>
        <v>3.3792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0.016</v>
      </c>
      <c r="P142" s="45">
        <f t="shared" si="174"/>
      </c>
      <c r="Q142" s="49">
        <f t="shared" si="174"/>
        <v>0.032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  <v>0.016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0.1</v>
      </c>
      <c r="AJ145" s="162"/>
      <c r="AK145" s="154">
        <f>SUM(G146:AG146)</f>
        <v>1.6</v>
      </c>
      <c r="AL145" s="154"/>
      <c r="AM145" s="213">
        <f>IF(AK145=0,0,CP117)</f>
        <v>56.4</v>
      </c>
      <c r="AN145" s="155">
        <f>AK145*AM145</f>
        <v>90.24000000000001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1.6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5.28</v>
      </c>
      <c r="AL147" s="154"/>
      <c r="AM147" s="213">
        <f>IF(AK147=0,0,CQ117)</f>
        <v>13.8</v>
      </c>
      <c r="AN147" s="155">
        <f>AK147*AM147</f>
        <v>72.864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1.6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1.28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0.001</v>
      </c>
      <c r="AJ161" s="162"/>
      <c r="AK161" s="154">
        <f>SUM(G162:AG162)</f>
        <v>0.016</v>
      </c>
      <c r="AL161" s="154"/>
      <c r="AM161" s="213">
        <f>IF(AK161=0,0,CX117)</f>
        <v>452</v>
      </c>
      <c r="AN161" s="155">
        <f>AK161*AM161</f>
        <v>7.232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0.016</v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0.128</v>
      </c>
      <c r="AL163" s="154"/>
      <c r="AM163" s="213">
        <f>IF(AK163=0,0,CY117)</f>
        <v>10.24</v>
      </c>
      <c r="AN163" s="155">
        <f>AK163*AM163</f>
        <v>1.31072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0.016</v>
      </c>
      <c r="AL165" s="154"/>
      <c r="AM165" s="213">
        <f>IF(AK165=0,0,CZ117)</f>
        <v>190</v>
      </c>
      <c r="AN165" s="155">
        <f>AK165*AM165</f>
        <v>3.04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0.016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95">
        <f>VLOOKUP(ужин8,таб,65,FALSE)</f>
        <v>0</v>
      </c>
      <c r="AH171" s="152"/>
      <c r="AI171" s="161">
        <f>AK171/сред</f>
        <v>0.001</v>
      </c>
      <c r="AJ171" s="162"/>
      <c r="AK171" s="154">
        <f>SUM(G172:AG172)</f>
        <v>0.016</v>
      </c>
      <c r="AL171" s="154"/>
      <c r="AM171" s="213">
        <f>IF(AK171=0,0,DC117)</f>
        <v>86.67</v>
      </c>
      <c r="AN171" s="155">
        <f>AK171*AM171</f>
        <v>1.38672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0.016</v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1358.87936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2021-05-21T06:50:59Z</cp:lastPrinted>
  <dcterms:created xsi:type="dcterms:W3CDTF">1996-10-08T23:32:33Z</dcterms:created>
  <dcterms:modified xsi:type="dcterms:W3CDTF">2021-05-22T06:19:54Z</dcterms:modified>
  <cp:category/>
  <cp:version/>
  <cp:contentType/>
  <cp:contentStatus/>
</cp:coreProperties>
</file>